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765" windowWidth="15120" windowHeight="73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13" i="1" l="1"/>
  <c r="D24" i="1"/>
  <c r="D17" i="1" l="1"/>
  <c r="D15" i="1"/>
  <c r="D19" i="1"/>
  <c r="D20" i="1"/>
  <c r="D22" i="1"/>
  <c r="D25" i="1"/>
  <c r="D27" i="1"/>
  <c r="D12" i="1" l="1"/>
  <c r="D11" i="1" l="1"/>
  <c r="F13" i="1" l="1"/>
  <c r="E13" i="1"/>
  <c r="E24" i="1"/>
  <c r="F22" i="1"/>
  <c r="E22" i="1"/>
  <c r="E20" i="1"/>
  <c r="F17" i="1"/>
  <c r="E17" i="1"/>
  <c r="E11" i="1"/>
  <c r="F15" i="1"/>
  <c r="E15" i="1"/>
  <c r="D29" i="1" l="1"/>
  <c r="D28" i="1" s="1"/>
  <c r="D31" i="1" l="1"/>
  <c r="E14" i="1" l="1"/>
  <c r="F14" i="1"/>
  <c r="D30" i="1" l="1"/>
  <c r="D14" i="1" l="1"/>
  <c r="F26" i="1" l="1"/>
  <c r="E26" i="1"/>
  <c r="D26" i="1" l="1"/>
  <c r="E18" i="1" l="1"/>
  <c r="F23" i="1" l="1"/>
  <c r="E23" i="1"/>
  <c r="E21" i="1" l="1"/>
  <c r="F21" i="1"/>
  <c r="F18" i="1" l="1"/>
  <c r="D18" i="1" l="1"/>
  <c r="F16" i="1" l="1"/>
  <c r="E16" i="1" l="1"/>
  <c r="D21" i="1" l="1"/>
  <c r="D23" i="1" l="1"/>
  <c r="F11" i="1" l="1"/>
  <c r="E10" i="1" l="1"/>
  <c r="E32" i="1" s="1"/>
  <c r="E33" i="1" s="1"/>
  <c r="F10" i="1"/>
  <c r="F32" i="1" s="1"/>
  <c r="F33" i="1" l="1"/>
  <c r="F34" i="1" s="1"/>
  <c r="E34" i="1"/>
  <c r="D10" i="1" l="1"/>
  <c r="D16" i="1" l="1"/>
  <c r="D32" i="1" s="1"/>
  <c r="D34" i="1" s="1"/>
</calcChain>
</file>

<file path=xl/sharedStrings.xml><?xml version="1.0" encoding="utf-8"?>
<sst xmlns="http://schemas.openxmlformats.org/spreadsheetml/2006/main" count="86" uniqueCount="81">
  <si>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</si>
  <si>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</si>
  <si>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</si>
  <si>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</si>
  <si>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</si>
  <si>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</si>
  <si>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</si>
  <si>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</si>
  <si>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</si>
  <si>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</si>
  <si>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</si>
  <si>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</si>
  <si>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</si>
  <si>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</si>
  <si>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</si>
  <si>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</si>
  <si>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</si>
  <si>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</si>
  <si>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</si>
  <si>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</si>
  <si>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</si>
  <si>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</si>
  <si>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</si>
  <si>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</si>
  <si>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</si>
  <si>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</si>
  <si>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</si>
  <si>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</si>
  <si>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</si>
  <si>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</si>
  <si>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</si>
  <si>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</si>
  <si>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</si>
  <si>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</si>
  <si>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</si>
  <si>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</si>
  <si>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</si>
  <si>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</si>
  <si>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</si>
  <si>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</si>
  <si>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</si>
  <si>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</si>
  <si>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</si>
  <si>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</si>
  <si>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</si>
  <si>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</si>
  <si>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</si>
  <si>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</si>
  <si>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</si>
  <si>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</si>
  <si>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</si>
  <si>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</si>
  <si>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</si>
  <si>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</si>
  <si>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</si>
  <si>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</si>
  <si>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</si>
  <si>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</si>
  <si>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</si>
  <si>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</si>
  <si>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</si>
  <si>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</si>
  <si>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</si>
  <si>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</si>
  <si>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</si>
  <si>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</si>
  <si>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</si>
  <si>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</si>
  <si>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</si>
  <si>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2022 год и плановый период 2023-2024 годов</t>
  </si>
  <si>
    <t>Сумма на  2022 год</t>
  </si>
  <si>
    <t>Сумма на 2023 год</t>
  </si>
  <si>
    <t>Сумма на 2024год</t>
  </si>
  <si>
    <t>СОЦИАЛЬНАЯ ПОЛИТИКА</t>
  </si>
  <si>
    <t>1000</t>
  </si>
  <si>
    <t>Пенсионное обеспечение</t>
  </si>
  <si>
    <t>1001</t>
  </si>
  <si>
    <t>21</t>
  </si>
  <si>
    <t>22</t>
  </si>
  <si>
    <t>Приложение № 3</t>
  </si>
  <si>
    <t xml:space="preserve">от  17.11.2022г.  №   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</si>
</sst>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3">
          <cell r="G13">
            <v>985305.14999999991</v>
          </cell>
        </row>
        <row r="23">
          <cell r="G23">
            <v>31422</v>
          </cell>
        </row>
        <row r="30">
          <cell r="G30">
            <v>6013567.6000000006</v>
          </cell>
        </row>
        <row r="57">
          <cell r="G57">
            <v>1614209.85</v>
          </cell>
        </row>
        <row r="79">
          <cell r="G79">
            <v>188132</v>
          </cell>
        </row>
        <row r="87">
          <cell r="G87">
            <v>30000</v>
          </cell>
        </row>
        <row r="91">
          <cell r="G91">
            <v>136947</v>
          </cell>
        </row>
        <row r="101">
          <cell r="G101">
            <v>11593984.43</v>
          </cell>
        </row>
        <row r="115">
          <cell r="G115">
            <v>4299643.46</v>
          </cell>
        </row>
        <row r="139">
          <cell r="G139">
            <v>10255755.67</v>
          </cell>
        </row>
        <row r="148">
          <cell r="G148">
            <v>2261004.9099999997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21">
          <cell r="G21">
            <v>5968399.0499999998</v>
          </cell>
          <cell r="H21">
            <v>5922737.2999999998</v>
          </cell>
        </row>
        <row r="36">
          <cell r="G36">
            <v>1398471.69</v>
          </cell>
          <cell r="H36">
            <v>1398471.69</v>
          </cell>
        </row>
        <row r="51">
          <cell r="G51">
            <v>187800</v>
          </cell>
          <cell r="H51">
            <v>0</v>
          </cell>
        </row>
        <row r="64">
          <cell r="G64">
            <v>250000</v>
          </cell>
        </row>
        <row r="68">
          <cell r="H68">
            <v>1937790.69</v>
          </cell>
        </row>
        <row r="69">
          <cell r="G69">
            <v>1918890.69</v>
          </cell>
        </row>
        <row r="79">
          <cell r="G79">
            <v>720000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102">
          <cell r="G102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12" workbookViewId="0">
      <selection activeCell="D14" sqref="D14"/>
    </sheetView>
  </sheetViews>
  <sheetFormatPr defaultRowHeight="15" x14ac:dyDescent="0.2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 x14ac:dyDescent="0.25">
      <c r="A1" s="1"/>
      <c r="B1" s="2"/>
      <c r="C1" s="3"/>
      <c r="D1" s="29"/>
      <c r="E1" s="34"/>
      <c r="F1" s="35" t="s">
        <v>79</v>
      </c>
    </row>
    <row r="2" spans="1:6" ht="15.75" x14ac:dyDescent="0.25">
      <c r="A2" s="1"/>
      <c r="B2" s="2"/>
      <c r="C2" s="3"/>
      <c r="D2" s="30"/>
      <c r="E2" s="34"/>
      <c r="F2" s="35" t="s">
        <v>58</v>
      </c>
    </row>
    <row r="3" spans="1:6" ht="14.25" customHeight="1" x14ac:dyDescent="0.25">
      <c r="A3" s="1"/>
      <c r="B3" s="2"/>
      <c r="C3" s="3"/>
      <c r="D3" s="30"/>
      <c r="E3" s="34"/>
      <c r="F3" s="35" t="s">
        <v>59</v>
      </c>
    </row>
    <row r="4" spans="1:6" ht="14.25" customHeight="1" x14ac:dyDescent="0.25">
      <c r="A4" s="1"/>
      <c r="B4" s="2"/>
      <c r="C4" s="3"/>
      <c r="D4" s="30"/>
      <c r="E4" s="50" t="s">
        <v>80</v>
      </c>
      <c r="F4" s="50"/>
    </row>
    <row r="5" spans="1:6" ht="15.75" x14ac:dyDescent="0.25">
      <c r="B5" s="2"/>
      <c r="E5" s="36"/>
      <c r="F5" s="37"/>
    </row>
    <row r="6" spans="1:6" ht="49.5" customHeight="1" x14ac:dyDescent="0.25">
      <c r="A6" s="44" t="s">
        <v>69</v>
      </c>
      <c r="B6" s="44"/>
      <c r="C6" s="44"/>
      <c r="D6" s="44"/>
      <c r="E6" s="44"/>
      <c r="F6" s="44"/>
    </row>
    <row r="7" spans="1:6" ht="15.75" x14ac:dyDescent="0.25">
      <c r="A7" s="4"/>
      <c r="B7" s="5"/>
      <c r="C7" s="6"/>
      <c r="D7" s="7"/>
      <c r="E7" s="7"/>
      <c r="F7" s="7" t="s">
        <v>53</v>
      </c>
    </row>
    <row r="8" spans="1:6" ht="54" x14ac:dyDescent="0.25">
      <c r="A8" s="17" t="s">
        <v>0</v>
      </c>
      <c r="B8" s="8" t="s">
        <v>1</v>
      </c>
      <c r="C8" s="9" t="s">
        <v>2</v>
      </c>
      <c r="D8" s="10" t="s">
        <v>70</v>
      </c>
      <c r="E8" s="10" t="s">
        <v>71</v>
      </c>
      <c r="F8" s="10" t="s">
        <v>72</v>
      </c>
    </row>
    <row r="9" spans="1:6" ht="15.75" x14ac:dyDescent="0.2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 x14ac:dyDescent="0.25">
      <c r="A10" s="18" t="s">
        <v>3</v>
      </c>
      <c r="B10" s="21" t="s">
        <v>8</v>
      </c>
      <c r="C10" s="22" t="s">
        <v>9</v>
      </c>
      <c r="D10" s="27">
        <f>SUM(D11:D15)</f>
        <v>8654504.5999999996</v>
      </c>
      <c r="E10" s="27">
        <f>SUM(E11:E15)</f>
        <v>8326760.5800000001</v>
      </c>
      <c r="F10" s="27">
        <f>SUM(F11:F15)</f>
        <v>8281098.8300000001</v>
      </c>
    </row>
    <row r="11" spans="1:6" ht="48.75" customHeight="1" x14ac:dyDescent="0.25">
      <c r="A11" s="20" t="s">
        <v>4</v>
      </c>
      <c r="B11" s="19" t="s">
        <v>10</v>
      </c>
      <c r="C11" s="16" t="s">
        <v>11</v>
      </c>
      <c r="D11" s="25">
        <f>[1]Лист2!$G$13</f>
        <v>985305.14999999991</v>
      </c>
      <c r="E11" s="25">
        <f>[2]Лист1!$G$14</f>
        <v>949889.84</v>
      </c>
      <c r="F11" s="25">
        <f>[3]Лист1!$H$14</f>
        <v>949889.84</v>
      </c>
    </row>
    <row r="12" spans="1:6" ht="64.5" customHeight="1" x14ac:dyDescent="0.25">
      <c r="A12" s="18" t="s">
        <v>5</v>
      </c>
      <c r="B12" s="19" t="s">
        <v>12</v>
      </c>
      <c r="C12" s="16" t="s">
        <v>13</v>
      </c>
      <c r="D12" s="25">
        <f>[1]Лист2!$G$23</f>
        <v>31422</v>
      </c>
      <c r="E12" s="25">
        <v>0</v>
      </c>
      <c r="F12" s="25">
        <v>0</v>
      </c>
    </row>
    <row r="13" spans="1:6" ht="64.5" customHeight="1" x14ac:dyDescent="0.25">
      <c r="A13" s="20" t="s">
        <v>6</v>
      </c>
      <c r="B13" s="19" t="s">
        <v>14</v>
      </c>
      <c r="C13" s="16" t="s">
        <v>15</v>
      </c>
      <c r="D13" s="25">
        <f>[1]Лист2!$G$30</f>
        <v>6013567.6000000006</v>
      </c>
      <c r="E13" s="25">
        <f>[2]Лист1!$G$21</f>
        <v>5968399.0499999998</v>
      </c>
      <c r="F13" s="25">
        <f>[2]Лист1!$H$21</f>
        <v>5922737.2999999998</v>
      </c>
    </row>
    <row r="14" spans="1:6" ht="15.75" x14ac:dyDescent="0.25">
      <c r="A14" s="18" t="s">
        <v>7</v>
      </c>
      <c r="B14" s="19" t="s">
        <v>19</v>
      </c>
      <c r="C14" s="16" t="s">
        <v>20</v>
      </c>
      <c r="D14" s="25">
        <f>[4]Лист1!$G$36</f>
        <v>10000</v>
      </c>
      <c r="E14" s="25">
        <f>[5]Лист1!$G$37</f>
        <v>10000</v>
      </c>
      <c r="F14" s="25">
        <f>[5]Лист1!$H$37</f>
        <v>10000</v>
      </c>
    </row>
    <row r="15" spans="1:6" ht="15.75" x14ac:dyDescent="0.25">
      <c r="A15" s="20" t="s">
        <v>16</v>
      </c>
      <c r="B15" s="19" t="s">
        <v>55</v>
      </c>
      <c r="C15" s="16" t="s">
        <v>22</v>
      </c>
      <c r="D15" s="25">
        <f>[1]Лист2!$G$57</f>
        <v>1614209.85</v>
      </c>
      <c r="E15" s="25">
        <f>[2]Лист1!$G$36</f>
        <v>1398471.69</v>
      </c>
      <c r="F15" s="25">
        <f>[2]Лист1!$H$36</f>
        <v>1398471.69</v>
      </c>
    </row>
    <row r="16" spans="1:6" s="28" customFormat="1" ht="15.75" x14ac:dyDescent="0.25">
      <c r="A16" s="18" t="s">
        <v>17</v>
      </c>
      <c r="B16" s="21" t="s">
        <v>24</v>
      </c>
      <c r="C16" s="22" t="s">
        <v>25</v>
      </c>
      <c r="D16" s="27">
        <f>SUM(D17)</f>
        <v>188132</v>
      </c>
      <c r="E16" s="27">
        <f>SUM(E17)</f>
        <v>187800</v>
      </c>
      <c r="F16" s="27">
        <f>SUM(F17)</f>
        <v>0</v>
      </c>
    </row>
    <row r="17" spans="1:6" ht="15.75" x14ac:dyDescent="0.25">
      <c r="A17" s="20" t="s">
        <v>18</v>
      </c>
      <c r="B17" s="19" t="s">
        <v>27</v>
      </c>
      <c r="C17" s="16" t="s">
        <v>28</v>
      </c>
      <c r="D17" s="25">
        <f>[1]Лист2!$G$79</f>
        <v>188132</v>
      </c>
      <c r="E17" s="25">
        <f>[2]Лист1!$G$51</f>
        <v>187800</v>
      </c>
      <c r="F17" s="25">
        <f>[2]Лист1!$H$51</f>
        <v>0</v>
      </c>
    </row>
    <row r="18" spans="1:6" s="28" customFormat="1" ht="33.75" customHeight="1" x14ac:dyDescent="0.25">
      <c r="A18" s="18" t="s">
        <v>21</v>
      </c>
      <c r="B18" s="21" t="s">
        <v>31</v>
      </c>
      <c r="C18" s="22" t="s">
        <v>32</v>
      </c>
      <c r="D18" s="27">
        <f>SUM(D19:D20)</f>
        <v>166947</v>
      </c>
      <c r="E18" s="27">
        <f>SUM(E19:E20)</f>
        <v>560000</v>
      </c>
      <c r="F18" s="27">
        <f>SUM(F19:F20)</f>
        <v>417500</v>
      </c>
    </row>
    <row r="19" spans="1:6" ht="47.25" x14ac:dyDescent="0.25">
      <c r="A19" s="20" t="s">
        <v>23</v>
      </c>
      <c r="B19" s="19" t="s">
        <v>33</v>
      </c>
      <c r="C19" s="16" t="s">
        <v>34</v>
      </c>
      <c r="D19" s="25">
        <f>[1]Лист2!$G$87</f>
        <v>30000</v>
      </c>
      <c r="E19" s="25">
        <v>310000</v>
      </c>
      <c r="F19" s="25">
        <v>167500</v>
      </c>
    </row>
    <row r="20" spans="1:6" ht="15.75" x14ac:dyDescent="0.25">
      <c r="A20" s="18" t="s">
        <v>26</v>
      </c>
      <c r="B20" s="19" t="s">
        <v>35</v>
      </c>
      <c r="C20" s="16" t="s">
        <v>36</v>
      </c>
      <c r="D20" s="25">
        <f>[1]Лист2!$G$91</f>
        <v>136947</v>
      </c>
      <c r="E20" s="25">
        <f>[2]Лист1!$G$64</f>
        <v>250000</v>
      </c>
      <c r="F20" s="25">
        <v>250000</v>
      </c>
    </row>
    <row r="21" spans="1:6" s="28" customFormat="1" ht="15.75" x14ac:dyDescent="0.25">
      <c r="A21" s="20" t="s">
        <v>29</v>
      </c>
      <c r="B21" s="23" t="s">
        <v>39</v>
      </c>
      <c r="C21" s="24" t="s">
        <v>40</v>
      </c>
      <c r="D21" s="32">
        <f>SUM(D22)</f>
        <v>11593984.43</v>
      </c>
      <c r="E21" s="32">
        <f>SUM(E22)</f>
        <v>1918890.69</v>
      </c>
      <c r="F21" s="32">
        <f>SUM(F22)</f>
        <v>1937790.69</v>
      </c>
    </row>
    <row r="22" spans="1:6" ht="15.75" x14ac:dyDescent="0.25">
      <c r="A22" s="18" t="s">
        <v>30</v>
      </c>
      <c r="B22" s="14" t="s">
        <v>42</v>
      </c>
      <c r="C22" s="15" t="s">
        <v>43</v>
      </c>
      <c r="D22" s="26">
        <f>[1]Лист2!$G$101</f>
        <v>11593984.43</v>
      </c>
      <c r="E22" s="26">
        <f>[2]Лист1!$G$69</f>
        <v>1918890.69</v>
      </c>
      <c r="F22" s="26">
        <f>[2]Лист1!$H$68</f>
        <v>1937790.69</v>
      </c>
    </row>
    <row r="23" spans="1:6" s="28" customFormat="1" ht="15" customHeight="1" x14ac:dyDescent="0.25">
      <c r="A23" s="20" t="s">
        <v>56</v>
      </c>
      <c r="B23" s="21" t="s">
        <v>44</v>
      </c>
      <c r="C23" s="22" t="s">
        <v>45</v>
      </c>
      <c r="D23" s="27">
        <f>D24+D25</f>
        <v>14555399.129999999</v>
      </c>
      <c r="E23" s="27">
        <f>SUM(E24:E25)</f>
        <v>1670000</v>
      </c>
      <c r="F23" s="27">
        <f>SUM(F24:F25)</f>
        <v>1670000</v>
      </c>
    </row>
    <row r="24" spans="1:6" ht="15.75" x14ac:dyDescent="0.25">
      <c r="A24" s="18" t="s">
        <v>57</v>
      </c>
      <c r="B24" s="19" t="s">
        <v>46</v>
      </c>
      <c r="C24" s="16" t="s">
        <v>47</v>
      </c>
      <c r="D24" s="25">
        <f>[1]Лист2!$G$115</f>
        <v>4299643.46</v>
      </c>
      <c r="E24" s="25">
        <f>[2]Лист1!$G$79</f>
        <v>720000</v>
      </c>
      <c r="F24" s="25">
        <v>720000</v>
      </c>
    </row>
    <row r="25" spans="1:6" ht="31.5" x14ac:dyDescent="0.25">
      <c r="A25" s="20" t="s">
        <v>37</v>
      </c>
      <c r="B25" s="19" t="s">
        <v>48</v>
      </c>
      <c r="C25" s="16" t="s">
        <v>49</v>
      </c>
      <c r="D25" s="25">
        <f>[1]Лист2!$G$139</f>
        <v>10255755.67</v>
      </c>
      <c r="E25" s="25">
        <v>950000</v>
      </c>
      <c r="F25" s="25">
        <v>950000</v>
      </c>
    </row>
    <row r="26" spans="1:6" s="28" customFormat="1" ht="15.75" x14ac:dyDescent="0.25">
      <c r="A26" s="18" t="s">
        <v>38</v>
      </c>
      <c r="B26" s="21" t="s">
        <v>50</v>
      </c>
      <c r="C26" s="22" t="s">
        <v>51</v>
      </c>
      <c r="D26" s="27">
        <f>D27</f>
        <v>2261004.9099999997</v>
      </c>
      <c r="E26" s="27">
        <f>E27</f>
        <v>0</v>
      </c>
      <c r="F26" s="27">
        <f>F27</f>
        <v>0</v>
      </c>
    </row>
    <row r="27" spans="1:6" ht="15.75" x14ac:dyDescent="0.25">
      <c r="A27" s="20" t="s">
        <v>68</v>
      </c>
      <c r="B27" s="19" t="s">
        <v>54</v>
      </c>
      <c r="C27" s="16" t="s">
        <v>52</v>
      </c>
      <c r="D27" s="25">
        <f>[1]Лист2!$G$148</f>
        <v>2261004.9099999997</v>
      </c>
      <c r="E27" s="25">
        <v>0</v>
      </c>
      <c r="F27" s="25">
        <v>0</v>
      </c>
    </row>
    <row r="28" spans="1:6" ht="15.75" x14ac:dyDescent="0.25">
      <c r="A28" s="18" t="s">
        <v>41</v>
      </c>
      <c r="B28" s="21" t="s">
        <v>73</v>
      </c>
      <c r="C28" s="22" t="s">
        <v>74</v>
      </c>
      <c r="D28" s="27">
        <f>D29</f>
        <v>381749</v>
      </c>
      <c r="E28" s="25">
        <v>0</v>
      </c>
      <c r="F28" s="25">
        <v>0</v>
      </c>
    </row>
    <row r="29" spans="1:6" ht="15.75" x14ac:dyDescent="0.25">
      <c r="A29" s="20" t="s">
        <v>67</v>
      </c>
      <c r="B29" s="19" t="s">
        <v>75</v>
      </c>
      <c r="C29" s="16" t="s">
        <v>76</v>
      </c>
      <c r="D29" s="25">
        <f>[6]Лист2!$G$110</f>
        <v>381749</v>
      </c>
      <c r="E29" s="25">
        <v>0</v>
      </c>
      <c r="F29" s="25">
        <v>0</v>
      </c>
    </row>
    <row r="30" spans="1:6" ht="15.75" x14ac:dyDescent="0.25">
      <c r="A30" s="18" t="s">
        <v>77</v>
      </c>
      <c r="B30" s="42" t="s">
        <v>65</v>
      </c>
      <c r="C30" s="22" t="s">
        <v>63</v>
      </c>
      <c r="D30" s="27">
        <f>D31</f>
        <v>319792.03999999998</v>
      </c>
      <c r="E30" s="25">
        <v>0</v>
      </c>
      <c r="F30" s="25">
        <v>0</v>
      </c>
    </row>
    <row r="31" spans="1:6" ht="15.75" x14ac:dyDescent="0.25">
      <c r="A31" s="20" t="s">
        <v>78</v>
      </c>
      <c r="B31" s="43" t="s">
        <v>66</v>
      </c>
      <c r="C31" s="16" t="s">
        <v>64</v>
      </c>
      <c r="D31" s="25">
        <f>[6]Лист2!$G$102</f>
        <v>319792.03999999998</v>
      </c>
      <c r="E31" s="25">
        <v>0</v>
      </c>
      <c r="F31" s="25">
        <v>0</v>
      </c>
    </row>
    <row r="32" spans="1:6" s="33" customFormat="1" ht="15" customHeight="1" x14ac:dyDescent="0.25">
      <c r="A32" s="45" t="s">
        <v>62</v>
      </c>
      <c r="B32" s="46"/>
      <c r="C32" s="38"/>
      <c r="D32" s="27">
        <f>D10+D16+D18+D21+D23+D26+D30+D28</f>
        <v>38121513.109999992</v>
      </c>
      <c r="E32" s="27">
        <f>E10+E16+E18+E21+E23+E26</f>
        <v>12663451.27</v>
      </c>
      <c r="F32" s="27">
        <f>F10+F16+F18+F21+F23+F26</f>
        <v>12306389.52</v>
      </c>
    </row>
    <row r="33" spans="1:6" ht="15.75" x14ac:dyDescent="0.25">
      <c r="A33" s="47" t="s">
        <v>60</v>
      </c>
      <c r="B33" s="48"/>
      <c r="C33" s="39"/>
      <c r="D33" s="41">
        <v>0</v>
      </c>
      <c r="E33" s="41">
        <f>(E32-9858-187800)*2.5%</f>
        <v>311644.83175000001</v>
      </c>
      <c r="F33" s="41">
        <f>(F32-9858)*5%</f>
        <v>614826.576</v>
      </c>
    </row>
    <row r="34" spans="1:6" ht="15.75" x14ac:dyDescent="0.25">
      <c r="A34" s="49" t="s">
        <v>61</v>
      </c>
      <c r="B34" s="48"/>
      <c r="C34" s="39"/>
      <c r="D34" s="40">
        <f>D32</f>
        <v>38121513.109999992</v>
      </c>
      <c r="E34" s="40">
        <f>E32+E33</f>
        <v>12975096.101749999</v>
      </c>
      <c r="F34" s="40">
        <f>F32+F33</f>
        <v>12921216.095999999</v>
      </c>
    </row>
    <row r="35" spans="1:6" x14ac:dyDescent="0.25">
      <c r="C35" s="31"/>
      <c r="D35" s="31"/>
      <c r="E35" s="31"/>
      <c r="F35" s="31"/>
    </row>
  </sheetData>
  <mergeCells count="5">
    <mergeCell ref="A6:F6"/>
    <mergeCell ref="A32:B32"/>
    <mergeCell ref="A33:B33"/>
    <mergeCell ref="A34:B34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2022-10-20T09:54:27Z</dcterms:modified>
</cp:coreProperties>
</file>